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Лист2!$A$10:$I$202</definedName>
    <definedName name="_xlnm.Print_Area" localSheetId="1">Лист2!$A$1:$K$202</definedName>
  </definedNames>
  <calcPr calcId="125725"/>
</workbook>
</file>

<file path=xl/calcChain.xml><?xml version="1.0" encoding="utf-8"?>
<calcChain xmlns="http://schemas.openxmlformats.org/spreadsheetml/2006/main">
  <c r="I176" i="2"/>
  <c r="I161" s="1"/>
  <c r="I36"/>
  <c r="I193"/>
  <c r="F193" s="1"/>
  <c r="F197"/>
  <c r="F196"/>
  <c r="F195"/>
  <c r="F194"/>
  <c r="K193"/>
  <c r="J193"/>
  <c r="H193"/>
  <c r="G193"/>
  <c r="I106"/>
  <c r="I73"/>
  <c r="I81"/>
  <c r="I71" s="1"/>
  <c r="I173" l="1"/>
  <c r="I101"/>
  <c r="I16"/>
  <c r="I15"/>
  <c r="I186"/>
  <c r="H81"/>
  <c r="H96"/>
  <c r="H141"/>
  <c r="H131"/>
  <c r="H91"/>
  <c r="H36"/>
  <c r="H31"/>
  <c r="K186"/>
  <c r="H100" l="1"/>
  <c r="H99"/>
  <c r="I14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156"/>
  <c r="K153"/>
  <c r="J153"/>
  <c r="I153"/>
  <c r="H153"/>
  <c r="G153"/>
  <c r="F53" l="1"/>
  <c r="F153"/>
  <c r="F7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72"/>
  <c r="K71"/>
  <c r="K70"/>
  <c r="K69"/>
  <c r="K14"/>
  <c r="K18"/>
  <c r="K17"/>
  <c r="K23"/>
  <c r="K59"/>
  <c r="K60"/>
  <c r="K61"/>
  <c r="K62"/>
  <c r="K63"/>
  <c r="K58" s="1"/>
  <c r="J63"/>
  <c r="K16"/>
  <c r="K15"/>
  <c r="K48"/>
  <c r="K43"/>
  <c r="K38"/>
  <c r="K33"/>
  <c r="K28"/>
  <c r="K68" l="1"/>
  <c r="K200"/>
  <c r="K13"/>
  <c r="K202"/>
  <c r="K201"/>
  <c r="K158"/>
  <c r="K98"/>
  <c r="K199"/>
  <c r="H151"/>
  <c r="H160"/>
  <c r="K198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H200" s="1"/>
  <c r="G16"/>
  <c r="H16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J73"/>
  <c r="H72"/>
  <c r="I72"/>
  <c r="J72"/>
  <c r="J71"/>
  <c r="H70"/>
  <c r="I70"/>
  <c r="I200" s="1"/>
  <c r="J70"/>
  <c r="H69"/>
  <c r="I69"/>
  <c r="J69"/>
  <c r="H63"/>
  <c r="H58" s="1"/>
  <c r="I63"/>
  <c r="I58" s="1"/>
  <c r="J58"/>
  <c r="H62"/>
  <c r="I62"/>
  <c r="J62"/>
  <c r="H61"/>
  <c r="I61"/>
  <c r="I201" s="1"/>
  <c r="J61"/>
  <c r="H60"/>
  <c r="I60"/>
  <c r="J60"/>
  <c r="H59"/>
  <c r="I59"/>
  <c r="I199" s="1"/>
  <c r="J59"/>
  <c r="I68" l="1"/>
  <c r="F16"/>
  <c r="H71"/>
  <c r="F162"/>
  <c r="F159"/>
  <c r="F17"/>
  <c r="F15"/>
  <c r="F160"/>
  <c r="H199"/>
  <c r="J68"/>
  <c r="F161"/>
  <c r="F14"/>
  <c r="H68"/>
  <c r="H201"/>
  <c r="F30"/>
  <c r="J188" l="1"/>
  <c r="I188"/>
  <c r="H188"/>
  <c r="G188"/>
  <c r="F188" l="1"/>
  <c r="J143"/>
  <c r="I143"/>
  <c r="H143"/>
  <c r="G143"/>
  <c r="F143" l="1"/>
  <c r="J101"/>
  <c r="J201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9" l="1"/>
  <c r="F99"/>
  <c r="J13"/>
  <c r="J98"/>
  <c r="J158"/>
  <c r="J200"/>
  <c r="J202"/>
  <c r="G123"/>
  <c r="J198" l="1"/>
  <c r="I123"/>
  <c r="H123"/>
  <c r="F123" l="1"/>
  <c r="I23"/>
  <c r="H23"/>
  <c r="G23"/>
  <c r="F23" l="1"/>
  <c r="G106"/>
  <c r="F106" s="1"/>
  <c r="G101" l="1"/>
  <c r="F101" s="1"/>
  <c r="G71"/>
  <c r="H173" l="1"/>
  <c r="G173"/>
  <c r="I118"/>
  <c r="H118"/>
  <c r="G118"/>
  <c r="I113"/>
  <c r="H113"/>
  <c r="G113"/>
  <c r="I108"/>
  <c r="H108"/>
  <c r="G108"/>
  <c r="I103"/>
  <c r="H103"/>
  <c r="G103"/>
  <c r="G73"/>
  <c r="F108" l="1"/>
  <c r="F118"/>
  <c r="F73"/>
  <c r="F103"/>
  <c r="F113"/>
  <c r="F173"/>
  <c r="I18"/>
  <c r="H18"/>
  <c r="G18"/>
  <c r="F18" l="1"/>
  <c r="I168"/>
  <c r="H168"/>
  <c r="G168"/>
  <c r="G178"/>
  <c r="F168" l="1"/>
  <c r="I128"/>
  <c r="I102"/>
  <c r="H102"/>
  <c r="F102" l="1"/>
  <c r="G59"/>
  <c r="G60"/>
  <c r="G61"/>
  <c r="G62"/>
  <c r="F62" s="1"/>
  <c r="G63"/>
  <c r="F63" s="1"/>
  <c r="F59" l="1"/>
  <c r="F61"/>
  <c r="F201" s="1"/>
  <c r="G201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I178"/>
  <c r="I158" s="1"/>
  <c r="H178"/>
  <c r="I138"/>
  <c r="H138"/>
  <c r="G138"/>
  <c r="I133"/>
  <c r="H133"/>
  <c r="G133"/>
  <c r="H128"/>
  <c r="G128"/>
  <c r="I48"/>
  <c r="H48"/>
  <c r="G48"/>
  <c r="I43"/>
  <c r="H43"/>
  <c r="G43"/>
  <c r="I38"/>
  <c r="H38"/>
  <c r="G38"/>
  <c r="G33"/>
  <c r="H33"/>
  <c r="I33"/>
  <c r="I28"/>
  <c r="I98" l="1"/>
  <c r="F48"/>
  <c r="F33"/>
  <c r="F43"/>
  <c r="F133"/>
  <c r="F183"/>
  <c r="F138"/>
  <c r="F78"/>
  <c r="F68" s="1"/>
  <c r="G68"/>
  <c r="F69"/>
  <c r="F199" s="1"/>
  <c r="G199"/>
  <c r="I13"/>
  <c r="F38"/>
  <c r="F163"/>
  <c r="G98"/>
  <c r="F178"/>
  <c r="F70"/>
  <c r="F200" s="1"/>
  <c r="G200"/>
  <c r="H98"/>
  <c r="F128"/>
  <c r="G158"/>
  <c r="H158"/>
  <c r="G13"/>
  <c r="G202"/>
  <c r="I202"/>
  <c r="H202"/>
  <c r="H28"/>
  <c r="I198" l="1"/>
  <c r="F98"/>
  <c r="G198"/>
  <c r="H13"/>
  <c r="H198" s="1"/>
  <c r="F28"/>
  <c r="F13" s="1"/>
  <c r="F158"/>
  <c r="F202"/>
  <c r="F198" l="1"/>
</calcChain>
</file>

<file path=xl/sharedStrings.xml><?xml version="1.0" encoding="utf-8"?>
<sst xmlns="http://schemas.openxmlformats.org/spreadsheetml/2006/main" count="396" uniqueCount="177">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</sst>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tabSelected="1" view="pageBreakPreview" zoomScale="130" zoomScaleNormal="100" zoomScaleSheetLayoutView="130" workbookViewId="0">
      <pane xSplit="6" ySplit="12" topLeftCell="G189" activePane="bottomRight" state="frozen"/>
      <selection pane="topRight" activeCell="G1" sqref="G1"/>
      <selection pane="bottomLeft" activeCell="A13" sqref="A13"/>
      <selection pane="bottomRight" activeCell="I186" sqref="I186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.14062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>
      <c r="A1" s="32"/>
      <c r="B1" s="32"/>
      <c r="C1" s="32"/>
      <c r="D1" s="32"/>
      <c r="E1" s="32"/>
      <c r="F1" s="33"/>
      <c r="G1" s="124" t="s">
        <v>173</v>
      </c>
      <c r="H1" s="124"/>
      <c r="I1" s="124"/>
      <c r="J1" s="124"/>
      <c r="K1" s="124"/>
    </row>
    <row r="2" spans="1:52" ht="16.350000000000001" customHeight="1">
      <c r="A2" s="32"/>
      <c r="B2" s="32"/>
      <c r="C2" s="32"/>
      <c r="D2" s="32"/>
      <c r="E2" s="32"/>
      <c r="F2" s="33"/>
      <c r="G2" s="124"/>
      <c r="H2" s="124"/>
      <c r="I2" s="124"/>
      <c r="J2" s="124"/>
      <c r="K2" s="124"/>
    </row>
    <row r="3" spans="1:52" ht="27.75" customHeight="1">
      <c r="A3" s="32"/>
      <c r="B3" s="32"/>
      <c r="C3" s="32"/>
      <c r="D3" s="32"/>
      <c r="E3" s="32"/>
      <c r="F3" s="33"/>
      <c r="G3" s="124"/>
      <c r="H3" s="124"/>
      <c r="I3" s="124"/>
      <c r="J3" s="124"/>
      <c r="K3" s="124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25" t="s">
        <v>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5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5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52" ht="14.25" customHeight="1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27" t="s">
        <v>77</v>
      </c>
      <c r="H8" s="128"/>
      <c r="I8" s="128"/>
      <c r="J8" s="128"/>
      <c r="K8" s="129"/>
    </row>
    <row r="9" spans="1:52" ht="0.75" customHeight="1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32" t="s">
        <v>122</v>
      </c>
      <c r="K10" s="130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06"/>
      <c r="B11" s="106"/>
      <c r="C11" s="106"/>
      <c r="D11" s="106"/>
      <c r="E11" s="106"/>
      <c r="F11" s="106"/>
      <c r="G11" s="105"/>
      <c r="H11" s="105"/>
      <c r="I11" s="105"/>
      <c r="J11" s="132"/>
      <c r="K11" s="131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87" t="s">
        <v>55</v>
      </c>
      <c r="B13" s="107" t="s">
        <v>80</v>
      </c>
      <c r="C13" s="87" t="s">
        <v>160</v>
      </c>
      <c r="D13" s="107" t="s">
        <v>109</v>
      </c>
      <c r="E13" s="25" t="s">
        <v>47</v>
      </c>
      <c r="F13" s="13">
        <f>F18+F23+F28+F33+F38+F43+F48+F53</f>
        <v>456296.77125999995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93027.175159999984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88"/>
      <c r="B15" s="108"/>
      <c r="C15" s="88"/>
      <c r="D15" s="108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88"/>
      <c r="B16" s="108"/>
      <c r="C16" s="88"/>
      <c r="D16" s="108"/>
      <c r="E16" s="25" t="s">
        <v>58</v>
      </c>
      <c r="F16" s="13">
        <f>G16+H16+I16+J16+K16</f>
        <v>454756.25257999997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91959.543579999983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107" t="s">
        <v>60</v>
      </c>
      <c r="B18" s="110" t="s">
        <v>130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107" t="s">
        <v>61</v>
      </c>
      <c r="B23" s="110" t="s">
        <v>142</v>
      </c>
      <c r="C23" s="87" t="s">
        <v>165</v>
      </c>
      <c r="D23" s="107" t="s">
        <v>148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108"/>
      <c r="B26" s="111"/>
      <c r="C26" s="88"/>
      <c r="D26" s="108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107" t="s">
        <v>62</v>
      </c>
      <c r="B28" s="110" t="s">
        <v>141</v>
      </c>
      <c r="C28" s="87" t="s">
        <v>161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107" t="s">
        <v>63</v>
      </c>
      <c r="B33" s="110" t="s">
        <v>131</v>
      </c>
      <c r="C33" s="87" t="s">
        <v>162</v>
      </c>
      <c r="D33" s="107" t="s">
        <v>99</v>
      </c>
      <c r="E33" s="25" t="s">
        <v>47</v>
      </c>
      <c r="F33" s="13">
        <f t="shared" si="14"/>
        <v>302199.02600000001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62819.381999999998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108"/>
      <c r="B36" s="111"/>
      <c r="C36" s="88"/>
      <c r="D36" s="108"/>
      <c r="E36" s="25" t="s">
        <v>58</v>
      </c>
      <c r="F36" s="13">
        <f t="shared" si="14"/>
        <v>302199.02600000001</v>
      </c>
      <c r="G36" s="17">
        <v>54060.3</v>
      </c>
      <c r="H36" s="17">
        <f>56846.026-998.815-149.112</f>
        <v>55698.098999999995</v>
      </c>
      <c r="I36" s="17">
        <f>62819.382</f>
        <v>62819.381999999998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107" t="s">
        <v>75</v>
      </c>
      <c r="B38" s="110" t="s">
        <v>132</v>
      </c>
      <c r="C38" s="87" t="s">
        <v>163</v>
      </c>
      <c r="D38" s="107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108"/>
      <c r="B41" s="111"/>
      <c r="C41" s="88"/>
      <c r="D41" s="108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107" t="s">
        <v>108</v>
      </c>
      <c r="B43" s="110" t="s">
        <v>133</v>
      </c>
      <c r="C43" s="87" t="s">
        <v>164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107" t="s">
        <v>118</v>
      </c>
      <c r="B48" s="110" t="s">
        <v>96</v>
      </c>
      <c r="C48" s="87" t="s">
        <v>164</v>
      </c>
      <c r="D48" s="107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108"/>
      <c r="B50" s="111"/>
      <c r="C50" s="88"/>
      <c r="D50" s="108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107" t="s">
        <v>156</v>
      </c>
      <c r="B53" s="110" t="s">
        <v>159</v>
      </c>
      <c r="C53" s="133">
        <v>2023</v>
      </c>
      <c r="D53" s="90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108"/>
      <c r="B54" s="111"/>
      <c r="C54" s="134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108"/>
      <c r="B55" s="111"/>
      <c r="C55" s="134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108"/>
      <c r="B56" s="111"/>
      <c r="C56" s="134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109"/>
      <c r="B57" s="112"/>
      <c r="C57" s="135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107" t="s">
        <v>64</v>
      </c>
      <c r="B58" s="107" t="s">
        <v>81</v>
      </c>
      <c r="C58" s="87" t="s">
        <v>165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107" t="s">
        <v>22</v>
      </c>
      <c r="B63" s="110" t="s">
        <v>125</v>
      </c>
      <c r="C63" s="87" t="s">
        <v>165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107" t="s">
        <v>65</v>
      </c>
      <c r="B68" s="107" t="s">
        <v>82</v>
      </c>
      <c r="C68" s="87" t="s">
        <v>160</v>
      </c>
      <c r="D68" s="107" t="s">
        <v>106</v>
      </c>
      <c r="E68" s="19" t="s">
        <v>47</v>
      </c>
      <c r="F68" s="13">
        <f>F73+F78+F83+F88+F93</f>
        <v>142948.02425000002</v>
      </c>
      <c r="G68" s="14">
        <f>G73+G78+G83+G88+G93</f>
        <v>22838.251</v>
      </c>
      <c r="H68" s="14">
        <f>H73+H78+H83+H88+H93</f>
        <v>25014.947349999999</v>
      </c>
      <c r="I68" s="14">
        <f>I73+I78+I83+I88+I93</f>
        <v>31798.6309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108"/>
      <c r="B71" s="108"/>
      <c r="C71" s="88"/>
      <c r="D71" s="108"/>
      <c r="E71" s="19" t="s">
        <v>58</v>
      </c>
      <c r="F71" s="13">
        <f>F76+F81+F86+F91+F96</f>
        <v>142948.02425000002</v>
      </c>
      <c r="G71" s="14">
        <f>G76+G81+G86+G91</f>
        <v>22838.251</v>
      </c>
      <c r="H71" s="14">
        <f>H73+H78+H83+H88+H93</f>
        <v>25014.947349999999</v>
      </c>
      <c r="I71" s="14">
        <f>I76+I81+I86+I91+I96</f>
        <v>31798.6309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107" t="s">
        <v>66</v>
      </c>
      <c r="B73" s="110" t="s">
        <v>134</v>
      </c>
      <c r="C73" s="87" t="s">
        <v>165</v>
      </c>
      <c r="D73" s="101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108"/>
      <c r="B76" s="111"/>
      <c r="C76" s="88"/>
      <c r="D76" s="102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107" t="s">
        <v>2</v>
      </c>
      <c r="B78" s="110" t="s">
        <v>135</v>
      </c>
      <c r="C78" s="87" t="s">
        <v>160</v>
      </c>
      <c r="D78" s="101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108"/>
      <c r="B81" s="111"/>
      <c r="C81" s="88"/>
      <c r="D81" s="102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107" t="s">
        <v>67</v>
      </c>
      <c r="B83" s="110" t="s">
        <v>136</v>
      </c>
      <c r="C83" s="87" t="s">
        <v>164</v>
      </c>
      <c r="D83" s="101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108"/>
      <c r="B86" s="111"/>
      <c r="C86" s="88"/>
      <c r="D86" s="102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107" t="s">
        <v>100</v>
      </c>
      <c r="B88" s="110" t="s">
        <v>137</v>
      </c>
      <c r="C88" s="87" t="s">
        <v>160</v>
      </c>
      <c r="D88" s="101" t="s">
        <v>91</v>
      </c>
      <c r="E88" s="19" t="s">
        <v>47</v>
      </c>
      <c r="F88" s="13">
        <f t="shared" si="30"/>
        <v>32715.51225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7153.4678999999996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108"/>
      <c r="B91" s="111"/>
      <c r="C91" s="88"/>
      <c r="D91" s="102"/>
      <c r="E91" s="19" t="s">
        <v>58</v>
      </c>
      <c r="F91" s="13">
        <f t="shared" si="30"/>
        <v>32715.51225</v>
      </c>
      <c r="G91" s="17">
        <v>5129.0140000000001</v>
      </c>
      <c r="H91" s="17">
        <f>5483.835+228.516-79.99065</f>
        <v>5632.3603499999999</v>
      </c>
      <c r="I91" s="16">
        <v>7153.4678999999996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26" t="s">
        <v>143</v>
      </c>
      <c r="B93" s="110" t="s">
        <v>144</v>
      </c>
      <c r="C93" s="87" t="s">
        <v>171</v>
      </c>
      <c r="D93" s="101" t="s">
        <v>89</v>
      </c>
      <c r="E93" s="19" t="s">
        <v>47</v>
      </c>
      <c r="F93" s="28">
        <f t="shared" si="30"/>
        <v>487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280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108"/>
      <c r="B96" s="111"/>
      <c r="C96" s="88"/>
      <c r="D96" s="102"/>
      <c r="E96" s="19" t="s">
        <v>58</v>
      </c>
      <c r="F96" s="13">
        <f>G96+H96+I96+J96+K96</f>
        <v>487</v>
      </c>
      <c r="G96" s="16">
        <v>0</v>
      </c>
      <c r="H96" s="17">
        <f>458.215-251.215</f>
        <v>206.99999999999997</v>
      </c>
      <c r="I96" s="16">
        <v>280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90" t="s">
        <v>68</v>
      </c>
      <c r="B98" s="90" t="s">
        <v>84</v>
      </c>
      <c r="C98" s="87" t="s">
        <v>160</v>
      </c>
      <c r="D98" s="90" t="s">
        <v>112</v>
      </c>
      <c r="E98" s="26" t="s">
        <v>47</v>
      </c>
      <c r="F98" s="13">
        <f>G98+H98+I98+J98+K98</f>
        <v>318576.43594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75282.535459999999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312508.42582999996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69922.216180000003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90" t="s">
        <v>69</v>
      </c>
      <c r="B103" s="93" t="s">
        <v>113</v>
      </c>
      <c r="C103" s="87" t="s">
        <v>121</v>
      </c>
      <c r="D103" s="81" t="s">
        <v>150</v>
      </c>
      <c r="E103" s="26" t="s">
        <v>47</v>
      </c>
      <c r="F103" s="13">
        <f t="shared" si="39"/>
        <v>30380.679499999998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11146.147499999999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91"/>
      <c r="B104" s="94"/>
      <c r="C104" s="88"/>
      <c r="D104" s="122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91"/>
      <c r="B105" s="94"/>
      <c r="C105" s="88"/>
      <c r="D105" s="122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91"/>
      <c r="B106" s="94"/>
      <c r="C106" s="88"/>
      <c r="D106" s="122"/>
      <c r="E106" s="26" t="s">
        <v>58</v>
      </c>
      <c r="F106" s="13">
        <f t="shared" si="39"/>
        <v>30380.679499999998</v>
      </c>
      <c r="G106" s="17">
        <f>4189.335+2400</f>
        <v>6589.335</v>
      </c>
      <c r="H106" s="17">
        <v>12376.550999999999</v>
      </c>
      <c r="I106" s="16">
        <f>11146.1475</f>
        <v>11146.147499999999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92"/>
      <c r="B107" s="95"/>
      <c r="C107" s="89"/>
      <c r="D107" s="123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90" t="s">
        <v>70</v>
      </c>
      <c r="B108" s="84" t="s">
        <v>105</v>
      </c>
      <c r="C108" s="87" t="s">
        <v>166</v>
      </c>
      <c r="D108" s="81" t="s">
        <v>83</v>
      </c>
      <c r="E108" s="26" t="s">
        <v>47</v>
      </c>
      <c r="F108" s="13">
        <f t="shared" si="39"/>
        <v>1702.1799999999998</v>
      </c>
      <c r="G108" s="14">
        <f>G109+G110+G111+G112</f>
        <v>200</v>
      </c>
      <c r="H108" s="14">
        <f>H109+H110+H111+H112</f>
        <v>713</v>
      </c>
      <c r="I108" s="14">
        <f>I109+I110+I111+I112</f>
        <v>789.18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91"/>
      <c r="B109" s="99"/>
      <c r="C109" s="88"/>
      <c r="D109" s="122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91"/>
      <c r="B110" s="99"/>
      <c r="C110" s="88"/>
      <c r="D110" s="122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91"/>
      <c r="B111" s="99"/>
      <c r="C111" s="88"/>
      <c r="D111" s="122"/>
      <c r="E111" s="26" t="s">
        <v>58</v>
      </c>
      <c r="F111" s="13">
        <f t="shared" si="43"/>
        <v>1702.1799999999998</v>
      </c>
      <c r="G111" s="17">
        <v>200</v>
      </c>
      <c r="H111" s="16">
        <v>713</v>
      </c>
      <c r="I111" s="17">
        <v>789.18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92"/>
      <c r="B112" s="100"/>
      <c r="C112" s="89"/>
      <c r="D112" s="123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90" t="s">
        <v>76</v>
      </c>
      <c r="B113" s="84" t="s">
        <v>117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91"/>
      <c r="B114" s="99"/>
      <c r="C114" s="88"/>
      <c r="D114" s="122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91"/>
      <c r="B115" s="99"/>
      <c r="C115" s="88"/>
      <c r="D115" s="122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91"/>
      <c r="B116" s="99"/>
      <c r="C116" s="88"/>
      <c r="D116" s="122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92"/>
      <c r="B117" s="100"/>
      <c r="C117" s="89"/>
      <c r="D117" s="123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90" t="s">
        <v>104</v>
      </c>
      <c r="B118" s="84" t="s">
        <v>114</v>
      </c>
      <c r="C118" s="87">
        <v>2021</v>
      </c>
      <c r="D118" s="81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91"/>
      <c r="B119" s="99"/>
      <c r="C119" s="88"/>
      <c r="D119" s="122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91"/>
      <c r="B120" s="99"/>
      <c r="C120" s="88"/>
      <c r="D120" s="122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91"/>
      <c r="B121" s="99"/>
      <c r="C121" s="88"/>
      <c r="D121" s="122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92"/>
      <c r="B122" s="100"/>
      <c r="C122" s="89"/>
      <c r="D122" s="123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90" t="s">
        <v>101</v>
      </c>
      <c r="B123" s="84" t="s">
        <v>119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91"/>
      <c r="B124" s="99"/>
      <c r="C124" s="88"/>
      <c r="D124" s="122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91"/>
      <c r="B125" s="99"/>
      <c r="C125" s="88"/>
      <c r="D125" s="122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91"/>
      <c r="B126" s="99"/>
      <c r="C126" s="88"/>
      <c r="D126" s="122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92"/>
      <c r="B127" s="100"/>
      <c r="C127" s="89"/>
      <c r="D127" s="123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90" t="s">
        <v>102</v>
      </c>
      <c r="B128" s="96" t="s">
        <v>138</v>
      </c>
      <c r="C128" s="87" t="s">
        <v>160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91"/>
      <c r="B129" s="97"/>
      <c r="C129" s="88"/>
      <c r="D129" s="122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91"/>
      <c r="B130" s="97"/>
      <c r="C130" s="88"/>
      <c r="D130" s="122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91"/>
      <c r="B131" s="97"/>
      <c r="C131" s="88"/>
      <c r="D131" s="122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92"/>
      <c r="B132" s="98"/>
      <c r="C132" s="89"/>
      <c r="D132" s="123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90" t="s">
        <v>103</v>
      </c>
      <c r="B133" s="84" t="s">
        <v>85</v>
      </c>
      <c r="C133" s="87" t="s">
        <v>164</v>
      </c>
      <c r="D133" s="81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90" t="s">
        <v>120</v>
      </c>
      <c r="B138" s="84" t="s">
        <v>139</v>
      </c>
      <c r="C138" s="87" t="s">
        <v>160</v>
      </c>
      <c r="D138" s="113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91"/>
      <c r="B139" s="97"/>
      <c r="C139" s="88"/>
      <c r="D139" s="113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91"/>
      <c r="B140" s="97"/>
      <c r="C140" s="88"/>
      <c r="D140" s="113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91"/>
      <c r="B141" s="97"/>
      <c r="C141" s="88"/>
      <c r="D141" s="113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92"/>
      <c r="B142" s="98"/>
      <c r="C142" s="89"/>
      <c r="D142" s="114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90" t="s">
        <v>123</v>
      </c>
      <c r="B143" s="84" t="s">
        <v>124</v>
      </c>
      <c r="C143" s="87" t="s">
        <v>167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91"/>
      <c r="B144" s="99"/>
      <c r="C144" s="88"/>
      <c r="D144" s="122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91"/>
      <c r="B145" s="99"/>
      <c r="C145" s="88"/>
      <c r="D145" s="122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91"/>
      <c r="B146" s="99"/>
      <c r="C146" s="88"/>
      <c r="D146" s="122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92"/>
      <c r="B147" s="100"/>
      <c r="C147" s="89"/>
      <c r="D147" s="123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90" t="s">
        <v>145</v>
      </c>
      <c r="B148" s="84" t="s">
        <v>146</v>
      </c>
      <c r="C148" s="87" t="s">
        <v>171</v>
      </c>
      <c r="D148" s="81" t="s">
        <v>153</v>
      </c>
      <c r="E148" s="26" t="s">
        <v>47</v>
      </c>
      <c r="F148" s="13">
        <f t="shared" si="43"/>
        <v>832.39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356.5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91"/>
      <c r="B149" s="99"/>
      <c r="C149" s="88"/>
      <c r="D149" s="122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91"/>
      <c r="B150" s="99"/>
      <c r="C150" s="88"/>
      <c r="D150" s="122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91"/>
      <c r="B151" s="99"/>
      <c r="C151" s="88"/>
      <c r="D151" s="122"/>
      <c r="E151" s="26" t="s">
        <v>58</v>
      </c>
      <c r="F151" s="13">
        <f>G151+H151+I151+J151+K151</f>
        <v>832.39</v>
      </c>
      <c r="G151" s="16">
        <v>0</v>
      </c>
      <c r="H151" s="17">
        <f>475.89</f>
        <v>475.89</v>
      </c>
      <c r="I151" s="16">
        <v>356.5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92"/>
      <c r="B152" s="100"/>
      <c r="C152" s="89"/>
      <c r="D152" s="123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90" t="s">
        <v>155</v>
      </c>
      <c r="B153" s="84" t="s">
        <v>158</v>
      </c>
      <c r="C153" s="133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91"/>
      <c r="B154" s="99"/>
      <c r="C154" s="134"/>
      <c r="D154" s="122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91"/>
      <c r="B155" s="99"/>
      <c r="C155" s="134"/>
      <c r="D155" s="122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91"/>
      <c r="B156" s="99"/>
      <c r="C156" s="134"/>
      <c r="D156" s="122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92"/>
      <c r="B157" s="100"/>
      <c r="C157" s="135"/>
      <c r="D157" s="123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90" t="s">
        <v>79</v>
      </c>
      <c r="B158" s="90" t="s">
        <v>86</v>
      </c>
      <c r="C158" s="87" t="s">
        <v>164</v>
      </c>
      <c r="D158" s="81" t="s">
        <v>116</v>
      </c>
      <c r="E158" s="26" t="s">
        <v>47</v>
      </c>
      <c r="F158" s="13">
        <f>G158+H158+I158+J158+K158</f>
        <v>137989.42161000002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I163+I173+I178+I168+I183+I188+I193</f>
        <v>27836.896149999997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91"/>
      <c r="B159" s="91"/>
      <c r="C159" s="88"/>
      <c r="D159" s="115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91"/>
      <c r="B160" s="91"/>
      <c r="C160" s="88"/>
      <c r="D160" s="115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91"/>
      <c r="B161" s="91"/>
      <c r="C161" s="88"/>
      <c r="D161" s="115"/>
      <c r="E161" s="26" t="s">
        <v>58</v>
      </c>
      <c r="F161" s="13">
        <f>G161+H161+I161+J161+K161</f>
        <v>109497.57787000001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I166+I176+I181+I171+I186+I191+I196</f>
        <v>27157.554869999996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92"/>
      <c r="B162" s="92"/>
      <c r="C162" s="89"/>
      <c r="D162" s="116"/>
      <c r="E162" s="26" t="s">
        <v>59</v>
      </c>
      <c r="F162" s="13">
        <f t="shared" ref="F162:F176" si="57">G162+H162+I162+J162+K162</f>
        <v>0</v>
      </c>
      <c r="G162" s="14">
        <f>G167+G177+G182+G172+G187+G192</f>
        <v>0</v>
      </c>
      <c r="H162" s="14">
        <f>H167+H177+H182+H172+H187+H192</f>
        <v>0</v>
      </c>
      <c r="I162" s="14">
        <f>I167+I177+I182+I172+I187+I192</f>
        <v>0</v>
      </c>
      <c r="J162" s="14">
        <f>J167+J177+J182+J172+J187+J192</f>
        <v>0</v>
      </c>
      <c r="K162" s="78">
        <f>K167+K177+K182+K172+K187+K192</f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81" t="s">
        <v>25</v>
      </c>
      <c r="B163" s="84" t="s">
        <v>128</v>
      </c>
      <c r="C163" s="87" t="s">
        <v>127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8">G164+G165+G166+G167</f>
        <v>0</v>
      </c>
      <c r="H163" s="14">
        <f t="shared" si="58"/>
        <v>22.105260000000001</v>
      </c>
      <c r="I163" s="14">
        <f t="shared" si="58"/>
        <v>0</v>
      </c>
      <c r="J163" s="14">
        <f t="shared" ref="J163:K163" si="59">J164+J165+J166+J167</f>
        <v>8000</v>
      </c>
      <c r="K163" s="78">
        <f t="shared" si="59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82"/>
      <c r="B164" s="85"/>
      <c r="C164" s="88"/>
      <c r="D164" s="115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82"/>
      <c r="B165" s="85"/>
      <c r="C165" s="88"/>
      <c r="D165" s="115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82"/>
      <c r="B166" s="85"/>
      <c r="C166" s="88"/>
      <c r="D166" s="115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83"/>
      <c r="B167" s="86"/>
      <c r="C167" s="89"/>
      <c r="D167" s="116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81" t="s">
        <v>26</v>
      </c>
      <c r="B168" s="84" t="s">
        <v>149</v>
      </c>
      <c r="C168" s="87" t="s">
        <v>95</v>
      </c>
      <c r="D168" s="81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82"/>
      <c r="B169" s="85"/>
      <c r="C169" s="88"/>
      <c r="D169" s="117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82"/>
      <c r="B170" s="85"/>
      <c r="C170" s="88"/>
      <c r="D170" s="117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82"/>
      <c r="B171" s="85"/>
      <c r="C171" s="88"/>
      <c r="D171" s="117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83"/>
      <c r="B172" s="86"/>
      <c r="C172" s="89"/>
      <c r="D172" s="118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81" t="s">
        <v>27</v>
      </c>
      <c r="B173" s="84" t="s">
        <v>172</v>
      </c>
      <c r="C173" s="87" t="s">
        <v>165</v>
      </c>
      <c r="D173" s="81" t="s">
        <v>169</v>
      </c>
      <c r="E173" s="26" t="s">
        <v>47</v>
      </c>
      <c r="F173" s="13">
        <f t="shared" si="57"/>
        <v>44455.611069999999</v>
      </c>
      <c r="G173" s="14">
        <f t="shared" ref="G173:H173" si="60">G174+G175+G176+G177</f>
        <v>1163.067</v>
      </c>
      <c r="H173" s="14">
        <f t="shared" si="60"/>
        <v>31058.942999999999</v>
      </c>
      <c r="I173" s="14">
        <f>I174+I175+I176+I177</f>
        <v>12233.601070000001</v>
      </c>
      <c r="J173" s="14">
        <f t="shared" ref="J173:K173" si="61">J174+J175+J176+J177</f>
        <v>0</v>
      </c>
      <c r="K173" s="78">
        <f t="shared" si="61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82"/>
      <c r="B174" s="85"/>
      <c r="C174" s="88"/>
      <c r="D174" s="115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82"/>
      <c r="B175" s="85"/>
      <c r="C175" s="88"/>
      <c r="D175" s="115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82"/>
      <c r="B176" s="85"/>
      <c r="C176" s="88"/>
      <c r="D176" s="115"/>
      <c r="E176" s="26" t="s">
        <v>58</v>
      </c>
      <c r="F176" s="13">
        <f t="shared" si="57"/>
        <v>44455.611069999999</v>
      </c>
      <c r="G176" s="17">
        <v>1163.067</v>
      </c>
      <c r="H176" s="17">
        <v>31058.942999999999</v>
      </c>
      <c r="I176" s="17">
        <f>11909.60107+324</f>
        <v>12233.601070000001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90" customHeight="1">
      <c r="A177" s="83"/>
      <c r="B177" s="86"/>
      <c r="C177" s="89"/>
      <c r="D177" s="116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81" t="s">
        <v>28</v>
      </c>
      <c r="B178" s="96" t="s">
        <v>140</v>
      </c>
      <c r="C178" s="87" t="s">
        <v>164</v>
      </c>
      <c r="D178" s="81" t="s">
        <v>83</v>
      </c>
      <c r="E178" s="26" t="s">
        <v>47</v>
      </c>
      <c r="F178" s="13">
        <f t="shared" ref="F178:F192" si="62">G178+H178+I178+J178+K178</f>
        <v>27844.201999999997</v>
      </c>
      <c r="G178" s="14">
        <f>G179+G180+G181+G182</f>
        <v>5246.29</v>
      </c>
      <c r="H178" s="14">
        <f t="shared" ref="H178:I178" si="63">H179+H180+H181+H182</f>
        <v>5971.5479999999998</v>
      </c>
      <c r="I178" s="14">
        <f t="shared" si="63"/>
        <v>5638.5820000000003</v>
      </c>
      <c r="J178" s="14">
        <f t="shared" ref="J178:K178" si="64">J179+J180+J181+J182</f>
        <v>5564.817</v>
      </c>
      <c r="K178" s="78">
        <f t="shared" si="64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82"/>
      <c r="B179" s="85"/>
      <c r="C179" s="88"/>
      <c r="D179" s="117"/>
      <c r="E179" s="26" t="s">
        <v>56</v>
      </c>
      <c r="F179" s="13">
        <f t="shared" si="62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82"/>
      <c r="B180" s="85"/>
      <c r="C180" s="88"/>
      <c r="D180" s="117"/>
      <c r="E180" s="26" t="s">
        <v>57</v>
      </c>
      <c r="F180" s="13">
        <f t="shared" si="62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82"/>
      <c r="B181" s="85"/>
      <c r="C181" s="88"/>
      <c r="D181" s="117"/>
      <c r="E181" s="26" t="s">
        <v>58</v>
      </c>
      <c r="F181" s="13">
        <f t="shared" si="62"/>
        <v>27844.201999999997</v>
      </c>
      <c r="G181" s="17">
        <f>5363.47-117.18</f>
        <v>5246.29</v>
      </c>
      <c r="H181" s="17">
        <v>5971.5479999999998</v>
      </c>
      <c r="I181" s="16">
        <v>5638.5820000000003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83"/>
      <c r="B182" s="86"/>
      <c r="C182" s="89"/>
      <c r="D182" s="118"/>
      <c r="E182" s="26" t="s">
        <v>59</v>
      </c>
      <c r="F182" s="13">
        <f t="shared" si="62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81" t="s">
        <v>107</v>
      </c>
      <c r="B183" s="96" t="s">
        <v>115</v>
      </c>
      <c r="C183" s="87" t="s">
        <v>160</v>
      </c>
      <c r="D183" s="81" t="s">
        <v>94</v>
      </c>
      <c r="E183" s="26" t="s">
        <v>47</v>
      </c>
      <c r="F183" s="13">
        <f t="shared" si="62"/>
        <v>34599.425999999999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7389.6170000000002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82"/>
      <c r="B184" s="97"/>
      <c r="C184" s="88"/>
      <c r="D184" s="82"/>
      <c r="E184" s="26" t="s">
        <v>56</v>
      </c>
      <c r="F184" s="13">
        <f t="shared" si="62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82"/>
      <c r="B185" s="97"/>
      <c r="C185" s="88"/>
      <c r="D185" s="82"/>
      <c r="E185" s="26" t="s">
        <v>57</v>
      </c>
      <c r="F185" s="13">
        <f t="shared" si="62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82"/>
      <c r="B186" s="97"/>
      <c r="C186" s="88"/>
      <c r="D186" s="82"/>
      <c r="E186" s="26" t="s">
        <v>58</v>
      </c>
      <c r="F186" s="13">
        <f t="shared" si="62"/>
        <v>34599.425999999999</v>
      </c>
      <c r="G186" s="17">
        <v>6566.6030000000001</v>
      </c>
      <c r="H186" s="17">
        <v>6803.6450000000004</v>
      </c>
      <c r="I186" s="16">
        <f>7338.017+51.6</f>
        <v>7389.6170000000002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83"/>
      <c r="B187" s="98"/>
      <c r="C187" s="89"/>
      <c r="D187" s="83"/>
      <c r="E187" s="26" t="s">
        <v>59</v>
      </c>
      <c r="F187" s="13">
        <f t="shared" si="62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81" t="s">
        <v>126</v>
      </c>
      <c r="B188" s="84" t="s">
        <v>129</v>
      </c>
      <c r="C188" s="87">
        <v>2023</v>
      </c>
      <c r="D188" s="81" t="s">
        <v>170</v>
      </c>
      <c r="E188" s="26" t="s">
        <v>47</v>
      </c>
      <c r="F188" s="13">
        <f t="shared" si="62"/>
        <v>715.09608000000003</v>
      </c>
      <c r="G188" s="14">
        <f>G189+G190+G191+G192</f>
        <v>0</v>
      </c>
      <c r="H188" s="14">
        <f>H189+H190+H191+H192</f>
        <v>0</v>
      </c>
      <c r="I188" s="14">
        <f>I189+I190+I191+I192</f>
        <v>715.09608000000003</v>
      </c>
      <c r="J188" s="14">
        <f>J189+J190+J191+J192</f>
        <v>0</v>
      </c>
      <c r="K188" s="78">
        <f>K189+K190+K191+K192</f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82"/>
      <c r="B189" s="85"/>
      <c r="C189" s="88"/>
      <c r="D189" s="115"/>
      <c r="E189" s="26" t="s">
        <v>56</v>
      </c>
      <c r="F189" s="13">
        <f t="shared" si="62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82"/>
      <c r="B190" s="85"/>
      <c r="C190" s="88"/>
      <c r="D190" s="115"/>
      <c r="E190" s="26" t="s">
        <v>57</v>
      </c>
      <c r="F190" s="13">
        <f t="shared" si="62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82"/>
      <c r="B191" s="85"/>
      <c r="C191" s="88"/>
      <c r="D191" s="115"/>
      <c r="E191" s="26" t="s">
        <v>58</v>
      </c>
      <c r="F191" s="13">
        <f t="shared" si="62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83"/>
      <c r="B192" s="86"/>
      <c r="C192" s="89"/>
      <c r="D192" s="116"/>
      <c r="E192" s="26" t="s">
        <v>59</v>
      </c>
      <c r="F192" s="13">
        <f t="shared" si="62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2" s="45" customFormat="1" ht="15.6" customHeight="1">
      <c r="A193" s="81" t="s">
        <v>174</v>
      </c>
      <c r="B193" s="84" t="s">
        <v>175</v>
      </c>
      <c r="C193" s="87">
        <v>2023</v>
      </c>
      <c r="D193" s="81" t="s">
        <v>176</v>
      </c>
      <c r="E193" s="26" t="s">
        <v>47</v>
      </c>
      <c r="F193" s="13">
        <f t="shared" ref="F193:F197" si="65">G193+H193+I193+J193+K193</f>
        <v>1860</v>
      </c>
      <c r="G193" s="14">
        <f>G194+G195+G196+G197</f>
        <v>0</v>
      </c>
      <c r="H193" s="14">
        <f>H194+H195+H196+H197</f>
        <v>0</v>
      </c>
      <c r="I193" s="14">
        <f>I194+I195+I196+I197</f>
        <v>1860</v>
      </c>
      <c r="J193" s="14">
        <f>J194+J195+J196+J197</f>
        <v>0</v>
      </c>
      <c r="K193" s="78">
        <f>K194+K195+K196+K197</f>
        <v>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1"/>
      <c r="AR193" s="42"/>
      <c r="AS193" s="42"/>
      <c r="AT193" s="42"/>
      <c r="AU193" s="42"/>
      <c r="AV193" s="42"/>
      <c r="AW193" s="42"/>
      <c r="AX193" s="42"/>
      <c r="AY193" s="43"/>
      <c r="AZ193" s="44"/>
    </row>
    <row r="194" spans="1:52" s="45" customFormat="1">
      <c r="A194" s="82"/>
      <c r="B194" s="85"/>
      <c r="C194" s="88"/>
      <c r="D194" s="115"/>
      <c r="E194" s="26" t="s">
        <v>56</v>
      </c>
      <c r="F194" s="13">
        <f t="shared" si="65"/>
        <v>0</v>
      </c>
      <c r="G194" s="16">
        <v>0</v>
      </c>
      <c r="H194" s="16">
        <v>0</v>
      </c>
      <c r="I194" s="16">
        <v>0</v>
      </c>
      <c r="J194" s="16"/>
      <c r="K194" s="76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1"/>
      <c r="AR194" s="42"/>
      <c r="AS194" s="42"/>
      <c r="AT194" s="42"/>
      <c r="AU194" s="42"/>
      <c r="AV194" s="42"/>
      <c r="AW194" s="42"/>
      <c r="AX194" s="42"/>
      <c r="AY194" s="43"/>
      <c r="AZ194" s="44"/>
    </row>
    <row r="195" spans="1:52" s="45" customFormat="1" ht="16.350000000000001" customHeight="1">
      <c r="A195" s="82"/>
      <c r="B195" s="85"/>
      <c r="C195" s="88"/>
      <c r="D195" s="115"/>
      <c r="E195" s="26" t="s">
        <v>57</v>
      </c>
      <c r="F195" s="13">
        <f t="shared" si="65"/>
        <v>0</v>
      </c>
      <c r="G195" s="16">
        <v>0</v>
      </c>
      <c r="H195" s="16">
        <v>0</v>
      </c>
      <c r="I195" s="27">
        <v>0</v>
      </c>
      <c r="J195" s="16"/>
      <c r="K195" s="7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1"/>
      <c r="AR195" s="42"/>
      <c r="AS195" s="42"/>
      <c r="AT195" s="42"/>
      <c r="AU195" s="42"/>
      <c r="AV195" s="42"/>
      <c r="AW195" s="42"/>
      <c r="AX195" s="42"/>
      <c r="AY195" s="43"/>
      <c r="AZ195" s="44"/>
    </row>
    <row r="196" spans="1:52" s="45" customFormat="1">
      <c r="A196" s="82"/>
      <c r="B196" s="85"/>
      <c r="C196" s="88"/>
      <c r="D196" s="115"/>
      <c r="E196" s="26" t="s">
        <v>58</v>
      </c>
      <c r="F196" s="13">
        <f t="shared" si="65"/>
        <v>1860</v>
      </c>
      <c r="G196" s="16">
        <v>0</v>
      </c>
      <c r="H196" s="16">
        <v>0</v>
      </c>
      <c r="I196" s="27">
        <v>1860</v>
      </c>
      <c r="J196" s="16">
        <v>0</v>
      </c>
      <c r="K196" s="76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1"/>
      <c r="AR196" s="42"/>
      <c r="AS196" s="42"/>
      <c r="AT196" s="42"/>
      <c r="AU196" s="42"/>
      <c r="AV196" s="42"/>
      <c r="AW196" s="42"/>
      <c r="AX196" s="42"/>
      <c r="AY196" s="43"/>
      <c r="AZ196" s="44"/>
    </row>
    <row r="197" spans="1:52" s="61" customFormat="1" ht="12.95" customHeight="1">
      <c r="A197" s="83"/>
      <c r="B197" s="86"/>
      <c r="C197" s="89"/>
      <c r="D197" s="116"/>
      <c r="E197" s="26" t="s">
        <v>59</v>
      </c>
      <c r="F197" s="13">
        <f t="shared" si="65"/>
        <v>0</v>
      </c>
      <c r="G197" s="16">
        <v>0</v>
      </c>
      <c r="H197" s="16">
        <v>0</v>
      </c>
      <c r="I197" s="16">
        <v>0</v>
      </c>
      <c r="J197" s="16">
        <v>0</v>
      </c>
      <c r="K197" s="7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57"/>
      <c r="AR197" s="58"/>
      <c r="AS197" s="58"/>
      <c r="AT197" s="58"/>
      <c r="AU197" s="58"/>
      <c r="AV197" s="58"/>
      <c r="AW197" s="58"/>
      <c r="AX197" s="58"/>
      <c r="AY197" s="59"/>
      <c r="AZ197" s="60"/>
    </row>
    <row r="198" spans="1:52" s="45" customFormat="1" ht="15.6" customHeight="1">
      <c r="A198" s="107"/>
      <c r="B198" s="119" t="s">
        <v>73</v>
      </c>
      <c r="C198" s="87" t="s">
        <v>160</v>
      </c>
      <c r="D198" s="113"/>
      <c r="E198" s="25" t="s">
        <v>47</v>
      </c>
      <c r="F198" s="23">
        <f t="shared" ref="F198:J199" si="66">F13+F58+F68+F98+F158</f>
        <v>1056410.6530599999</v>
      </c>
      <c r="G198" s="23">
        <f t="shared" si="66"/>
        <v>182601.34386000002</v>
      </c>
      <c r="H198" s="23">
        <f t="shared" si="66"/>
        <v>233788.01252999998</v>
      </c>
      <c r="I198" s="23">
        <f t="shared" si="66"/>
        <v>228145.23766999997</v>
      </c>
      <c r="J198" s="23">
        <f t="shared" si="66"/>
        <v>206181.299</v>
      </c>
      <c r="K198" s="74">
        <f>K13+K58+K68+K98+K158+K93+K148</f>
        <v>205694.76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62"/>
      <c r="AM198" s="62"/>
      <c r="AN198" s="62"/>
      <c r="AO198" s="62"/>
      <c r="AP198" s="62"/>
      <c r="AQ198" s="42"/>
      <c r="AR198" s="42"/>
      <c r="AS198" s="42"/>
      <c r="AT198" s="42"/>
      <c r="AU198" s="42"/>
      <c r="AV198" s="42"/>
      <c r="AW198" s="42"/>
      <c r="AX198" s="42"/>
      <c r="AY198" s="42"/>
    </row>
    <row r="199" spans="1:52" s="45" customFormat="1" ht="15" customHeight="1">
      <c r="A199" s="108"/>
      <c r="B199" s="120"/>
      <c r="C199" s="88"/>
      <c r="D199" s="113"/>
      <c r="E199" s="25" t="s">
        <v>56</v>
      </c>
      <c r="F199" s="23">
        <f t="shared" si="66"/>
        <v>20657.945749999999</v>
      </c>
      <c r="G199" s="23">
        <f t="shared" si="66"/>
        <v>6456.1931199999999</v>
      </c>
      <c r="H199" s="23">
        <f t="shared" si="66"/>
        <v>356.34931</v>
      </c>
      <c r="I199" s="23">
        <f t="shared" si="66"/>
        <v>6245.4033200000003</v>
      </c>
      <c r="J199" s="23">
        <f t="shared" si="66"/>
        <v>7600</v>
      </c>
      <c r="K199" s="74">
        <f>K14+K59+K69+K99+K159</f>
        <v>0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62"/>
      <c r="AM199" s="62"/>
      <c r="AN199" s="62"/>
      <c r="AO199" s="62"/>
      <c r="AP199" s="62"/>
      <c r="AQ199" s="42"/>
      <c r="AR199" s="42"/>
      <c r="AS199" s="42"/>
      <c r="AT199" s="42"/>
      <c r="AU199" s="42"/>
      <c r="AV199" s="42"/>
      <c r="AW199" s="42"/>
      <c r="AX199" s="42"/>
      <c r="AY199" s="42"/>
    </row>
    <row r="200" spans="1:52" s="45" customFormat="1">
      <c r="A200" s="108"/>
      <c r="B200" s="120"/>
      <c r="C200" s="88"/>
      <c r="D200" s="113"/>
      <c r="E200" s="25" t="s">
        <v>57</v>
      </c>
      <c r="F200" s="23">
        <f t="shared" ref="F200:H201" si="67">F15+F60+F70+F100+F160</f>
        <v>15442.426780000002</v>
      </c>
      <c r="G200" s="23">
        <f t="shared" si="67"/>
        <v>462.43673999999999</v>
      </c>
      <c r="H200" s="23">
        <f t="shared" si="67"/>
        <v>13484.10122</v>
      </c>
      <c r="I200" s="23">
        <f>I15+I65+I70+I100+I160</f>
        <v>861.88882000000001</v>
      </c>
      <c r="J200" s="23">
        <f>J15+J60+J70+J100+J160</f>
        <v>517</v>
      </c>
      <c r="K200" s="74">
        <f>K15+K60+K70+K100+K160</f>
        <v>117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62"/>
      <c r="AM200" s="62"/>
      <c r="AN200" s="62"/>
      <c r="AO200" s="62"/>
      <c r="AP200" s="62"/>
      <c r="AQ200" s="42"/>
      <c r="AR200" s="42"/>
      <c r="AS200" s="42"/>
      <c r="AT200" s="42"/>
      <c r="AU200" s="42"/>
      <c r="AV200" s="42"/>
      <c r="AW200" s="42"/>
      <c r="AX200" s="42"/>
      <c r="AY200" s="42"/>
    </row>
    <row r="201" spans="1:52" s="45" customFormat="1">
      <c r="A201" s="108"/>
      <c r="B201" s="120"/>
      <c r="C201" s="88"/>
      <c r="D201" s="113"/>
      <c r="E201" s="25" t="s">
        <v>58</v>
      </c>
      <c r="F201" s="23">
        <f t="shared" si="67"/>
        <v>1020310.28053</v>
      </c>
      <c r="G201" s="23">
        <f t="shared" si="67"/>
        <v>175682.71400000001</v>
      </c>
      <c r="H201" s="23">
        <f t="shared" si="67"/>
        <v>219947.56200000001</v>
      </c>
      <c r="I201" s="23">
        <f>I16+I61+I71+I101+I161</f>
        <v>221037.94552999997</v>
      </c>
      <c r="J201" s="23">
        <f>J16+J61+J71+J101+J161+J96+J151</f>
        <v>198064.299</v>
      </c>
      <c r="K201" s="74">
        <f>K16+K61+K71+K101+K161+K96+K151</f>
        <v>205577.76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62"/>
      <c r="AM201" s="62"/>
      <c r="AN201" s="62"/>
      <c r="AO201" s="62"/>
      <c r="AP201" s="62"/>
      <c r="AQ201" s="42"/>
      <c r="AR201" s="42"/>
      <c r="AS201" s="42"/>
      <c r="AT201" s="42"/>
      <c r="AU201" s="42"/>
      <c r="AV201" s="42"/>
      <c r="AW201" s="42"/>
      <c r="AX201" s="42"/>
      <c r="AY201" s="42"/>
    </row>
    <row r="202" spans="1:52" s="61" customFormat="1" ht="26.1" customHeight="1">
      <c r="A202" s="109"/>
      <c r="B202" s="121"/>
      <c r="C202" s="89"/>
      <c r="D202" s="114"/>
      <c r="E202" s="25" t="s">
        <v>59</v>
      </c>
      <c r="F202" s="13">
        <f t="shared" ref="F202" si="68">G202+H202+I202+J202</f>
        <v>0</v>
      </c>
      <c r="G202" s="23">
        <f>G17+G62+G72+G102+G162</f>
        <v>0</v>
      </c>
      <c r="H202" s="23">
        <f>H17+H62+H72+H102+H162</f>
        <v>0</v>
      </c>
      <c r="I202" s="23">
        <f>I17+I62+I72+I102+I162</f>
        <v>0</v>
      </c>
      <c r="J202" s="23">
        <f>J17+J62+J72+J102+J162</f>
        <v>0</v>
      </c>
      <c r="K202" s="74">
        <f>K17+K62+K72+K102+K162</f>
        <v>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63"/>
      <c r="AM202" s="63"/>
      <c r="AN202" s="63"/>
      <c r="AO202" s="63"/>
      <c r="AP202" s="63"/>
      <c r="AQ202" s="58"/>
      <c r="AR202" s="58"/>
      <c r="AS202" s="58"/>
      <c r="AT202" s="58"/>
      <c r="AU202" s="58"/>
      <c r="AV202" s="58"/>
      <c r="AW202" s="58"/>
      <c r="AX202" s="58"/>
      <c r="AY202" s="58"/>
    </row>
    <row r="203" spans="1:52" s="34" customFormat="1" ht="32.450000000000003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72"/>
    </row>
    <row r="204" spans="1:52" s="34" customFormat="1" ht="32.450000000000003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72"/>
    </row>
    <row r="205" spans="1:52" s="34" customFormat="1">
      <c r="A205" s="32"/>
      <c r="B205" s="32"/>
      <c r="C205" s="32"/>
      <c r="D205" s="32"/>
      <c r="E205" s="32"/>
      <c r="F205" s="33"/>
      <c r="G205" s="32"/>
      <c r="H205" s="32"/>
      <c r="I205" s="32"/>
      <c r="J205" s="32"/>
      <c r="K205" s="72"/>
    </row>
    <row r="206" spans="1:52" s="34" customFormat="1">
      <c r="A206" s="32"/>
      <c r="B206" s="32"/>
      <c r="C206" s="32"/>
      <c r="D206" s="32"/>
      <c r="E206" s="32"/>
      <c r="F206" s="33"/>
      <c r="G206" s="32"/>
      <c r="H206" s="33"/>
      <c r="I206" s="33"/>
      <c r="J206" s="33"/>
      <c r="K206" s="72"/>
    </row>
    <row r="207" spans="1:52" s="34" customFormat="1">
      <c r="F207" s="40"/>
      <c r="H207" s="64"/>
      <c r="I207" s="64"/>
      <c r="J207" s="64"/>
      <c r="K207" s="72"/>
    </row>
    <row r="208" spans="1:52" s="34" customFormat="1">
      <c r="F208" s="40"/>
      <c r="H208" s="64"/>
      <c r="I208" s="64"/>
      <c r="J208" s="64"/>
      <c r="K208" s="72"/>
    </row>
    <row r="209" spans="6:11" s="34" customFormat="1">
      <c r="F209" s="40"/>
      <c r="H209" s="64"/>
      <c r="I209" s="64"/>
      <c r="J209" s="64"/>
      <c r="K209" s="72"/>
    </row>
    <row r="210" spans="6:11" s="34" customFormat="1">
      <c r="F210" s="40"/>
      <c r="H210" s="64"/>
      <c r="I210" s="64"/>
      <c r="J210" s="64"/>
      <c r="K210" s="72"/>
    </row>
    <row r="211" spans="6:11" s="34" customFormat="1">
      <c r="F211" s="40"/>
      <c r="H211" s="64"/>
      <c r="I211" s="64"/>
      <c r="J211" s="64"/>
      <c r="K211" s="72"/>
    </row>
    <row r="212" spans="6:11" s="34" customFormat="1">
      <c r="F212" s="40"/>
      <c r="H212" s="64"/>
      <c r="I212" s="64"/>
      <c r="J212" s="64"/>
      <c r="K212" s="72"/>
    </row>
    <row r="213" spans="6:11" s="34" customFormat="1">
      <c r="F213" s="40"/>
      <c r="H213" s="64"/>
      <c r="I213" s="64"/>
      <c r="J213" s="64"/>
      <c r="K213" s="72"/>
    </row>
    <row r="214" spans="6:11" s="34" customFormat="1">
      <c r="F214" s="40"/>
      <c r="H214" s="64"/>
      <c r="I214" s="64"/>
      <c r="J214" s="64"/>
      <c r="K214" s="72"/>
    </row>
    <row r="215" spans="6:11" s="34" customFormat="1">
      <c r="F215" s="40"/>
      <c r="H215" s="64"/>
      <c r="I215" s="64"/>
      <c r="J215" s="64"/>
      <c r="K215" s="72"/>
    </row>
    <row r="216" spans="6:11" s="34" customFormat="1">
      <c r="F216" s="40"/>
      <c r="H216" s="64"/>
      <c r="I216" s="64"/>
      <c r="J216" s="64"/>
      <c r="K216" s="72"/>
    </row>
    <row r="217" spans="6:11" s="34" customFormat="1">
      <c r="F217" s="40"/>
      <c r="H217" s="64"/>
      <c r="I217" s="64"/>
      <c r="J217" s="64"/>
      <c r="K217" s="72"/>
    </row>
    <row r="218" spans="6:11" s="34" customFormat="1">
      <c r="F218" s="40"/>
      <c r="H218" s="64"/>
      <c r="I218" s="64"/>
      <c r="J218" s="64"/>
      <c r="K218" s="72"/>
    </row>
    <row r="219" spans="6:11" s="34" customFormat="1">
      <c r="F219" s="40"/>
      <c r="H219" s="64"/>
      <c r="I219" s="64"/>
      <c r="J219" s="64"/>
      <c r="K219" s="72"/>
    </row>
    <row r="220" spans="6:11" s="34" customFormat="1">
      <c r="F220" s="40"/>
      <c r="H220" s="64"/>
      <c r="I220" s="64"/>
      <c r="J220" s="64"/>
      <c r="K220" s="72"/>
    </row>
    <row r="221" spans="6:11" s="34" customFormat="1">
      <c r="F221" s="40"/>
      <c r="H221" s="64"/>
      <c r="I221" s="64"/>
      <c r="J221" s="64"/>
      <c r="K221" s="72"/>
    </row>
    <row r="222" spans="6:11" s="34" customFormat="1">
      <c r="F222" s="40"/>
      <c r="H222" s="64"/>
      <c r="I222" s="64"/>
      <c r="J222" s="64"/>
      <c r="K222" s="72"/>
    </row>
    <row r="223" spans="6:11" s="34" customFormat="1">
      <c r="F223" s="40"/>
      <c r="H223" s="64"/>
      <c r="I223" s="64"/>
      <c r="J223" s="64"/>
      <c r="K223" s="72"/>
    </row>
    <row r="224" spans="6:11" s="34" customFormat="1">
      <c r="F224" s="40"/>
      <c r="H224" s="64"/>
      <c r="I224" s="64"/>
      <c r="J224" s="64"/>
      <c r="K224" s="72"/>
    </row>
    <row r="225" spans="1:51" s="34" customFormat="1">
      <c r="F225" s="40"/>
      <c r="H225" s="64"/>
      <c r="I225" s="64"/>
      <c r="J225" s="64"/>
      <c r="K225" s="72"/>
    </row>
    <row r="226" spans="1:51" s="34" customFormat="1">
      <c r="F226" s="40"/>
      <c r="H226" s="64"/>
      <c r="I226" s="64"/>
      <c r="J226" s="64"/>
      <c r="K226" s="72"/>
    </row>
    <row r="227" spans="1:51" s="34" customFormat="1">
      <c r="F227" s="40"/>
      <c r="H227" s="64"/>
      <c r="I227" s="64"/>
      <c r="J227" s="64"/>
      <c r="K227" s="72"/>
    </row>
    <row r="228" spans="1:51" s="34" customFormat="1">
      <c r="F228" s="40"/>
      <c r="H228" s="64"/>
      <c r="I228" s="64"/>
      <c r="J228" s="64"/>
      <c r="K228" s="72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1:51" s="66" customFormat="1">
      <c r="A231" s="65"/>
      <c r="F231" s="67"/>
      <c r="H231" s="64"/>
      <c r="I231" s="64"/>
      <c r="J231" s="64"/>
      <c r="K231" s="72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1:51" s="66" customFormat="1">
      <c r="A232" s="65"/>
      <c r="F232" s="67"/>
      <c r="H232" s="64"/>
      <c r="I232" s="64"/>
      <c r="J232" s="64"/>
      <c r="K232" s="72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1:51" s="66" customFormat="1">
      <c r="A233" s="65"/>
      <c r="F233" s="67"/>
      <c r="H233" s="64"/>
      <c r="I233" s="64"/>
      <c r="J233" s="64"/>
      <c r="K233" s="72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1:51" s="66" customFormat="1">
      <c r="A234" s="65"/>
      <c r="F234" s="67"/>
      <c r="H234" s="64"/>
      <c r="I234" s="64"/>
      <c r="J234" s="64"/>
      <c r="K234" s="72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1:51" s="66" customFormat="1">
      <c r="A235" s="65"/>
      <c r="F235" s="67"/>
      <c r="H235" s="64"/>
      <c r="I235" s="64"/>
      <c r="J235" s="64"/>
      <c r="K235" s="72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</sheetData>
  <autoFilter ref="A10:I202"/>
  <mergeCells count="166">
    <mergeCell ref="A193:A197"/>
    <mergeCell ref="B193:B197"/>
    <mergeCell ref="C193:C197"/>
    <mergeCell ref="D193:D19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J10:J11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8:D202"/>
    <mergeCell ref="D158:D162"/>
    <mergeCell ref="D163:D167"/>
    <mergeCell ref="D178:D182"/>
    <mergeCell ref="D183:D187"/>
    <mergeCell ref="D168:D172"/>
    <mergeCell ref="A198:A202"/>
    <mergeCell ref="C198:C202"/>
    <mergeCell ref="B198:B202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2023-08-21T09:21:39Z</dcterms:modified>
</cp:coreProperties>
</file>